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'Лист1'!$A$7:$Q$60</definedName>
  </definedNames>
  <calcPr fullCalcOnLoad="1"/>
</workbook>
</file>

<file path=xl/sharedStrings.xml><?xml version="1.0" encoding="utf-8"?>
<sst xmlns="http://schemas.openxmlformats.org/spreadsheetml/2006/main" count="104" uniqueCount="90">
  <si>
    <t>Индекс предметных областей, разделов и учебных предметов</t>
  </si>
  <si>
    <t>Наименование частей, предметных областей, разделов и учебных предметов</t>
  </si>
  <si>
    <t>максимальная учебная нагрузка</t>
  </si>
  <si>
    <t>самостоятельная работа</t>
  </si>
  <si>
    <t>Аудиторные занятия (в часах)</t>
  </si>
  <si>
    <r>
      <t xml:space="preserve">промежуточная аттестация </t>
    </r>
    <r>
      <rPr>
        <sz val="8"/>
        <rFont val="Arial Cyr"/>
        <family val="0"/>
      </rPr>
      <t>(по полугодиям)</t>
    </r>
  </si>
  <si>
    <t>распределение по годам обучения</t>
  </si>
  <si>
    <t>трудоемкость в часах</t>
  </si>
  <si>
    <t>групповые занятия</t>
  </si>
  <si>
    <t>мелкогрупповые занятия</t>
  </si>
  <si>
    <t>индиивдуальные занятия</t>
  </si>
  <si>
    <t>зачеты, контрольные уроки</t>
  </si>
  <si>
    <t>1-ый класс</t>
  </si>
  <si>
    <t>2-ой класс</t>
  </si>
  <si>
    <t>3-ий класс</t>
  </si>
  <si>
    <t>4-ый класс</t>
  </si>
  <si>
    <t>5-ый класс</t>
  </si>
  <si>
    <t>6-ой класс</t>
  </si>
  <si>
    <t>7-ой класс</t>
  </si>
  <si>
    <t>8-ой класс</t>
  </si>
  <si>
    <t>Срок обучения - 8 лет</t>
  </si>
  <si>
    <t>Структура и объем ОП</t>
  </si>
  <si>
    <t>Обязательная часть</t>
  </si>
  <si>
    <t>ПО.01.</t>
  </si>
  <si>
    <t>Музыкальное исполнительство</t>
  </si>
  <si>
    <t>Количество недель аудиторных занятий</t>
  </si>
  <si>
    <t>Недельная нагрузка в часах</t>
  </si>
  <si>
    <t>ПО.01.УП.02.</t>
  </si>
  <si>
    <t>ПО.01.УП.01.</t>
  </si>
  <si>
    <t>ПО.01.УП.03.</t>
  </si>
  <si>
    <t>ПО.02.</t>
  </si>
  <si>
    <t>Теория и история музыки</t>
  </si>
  <si>
    <t>ПО.02.УП.01.</t>
  </si>
  <si>
    <t>ПО.02.УП.02.</t>
  </si>
  <si>
    <t>ПО.02.УП.03.</t>
  </si>
  <si>
    <t>Сольфеджио</t>
  </si>
  <si>
    <t>Слушание музыки</t>
  </si>
  <si>
    <t>аудиторная нагрузка по двум предметным областям:</t>
  </si>
  <si>
    <t>Максимальная нагрузка по двум предметным областям</t>
  </si>
  <si>
    <t>Количество контрольных уроков, зачетов, экзаменов по двум предметным областям</t>
  </si>
  <si>
    <t>В.00.</t>
  </si>
  <si>
    <t>Вариативная часть</t>
  </si>
  <si>
    <t>В.01.УП.01.</t>
  </si>
  <si>
    <t>Всего аудиторная нагрузка с учетом вариативной части:</t>
  </si>
  <si>
    <t>Всего максимальная нагрузка с учетом вариативной части:</t>
  </si>
  <si>
    <t>Всего количество контрольных уроков, зачетов, экзаменов:</t>
  </si>
  <si>
    <t>Консультации</t>
  </si>
  <si>
    <t>Годовая нагрузка в часах</t>
  </si>
  <si>
    <t>Сводный хор</t>
  </si>
  <si>
    <t>Аттестация</t>
  </si>
  <si>
    <t>Годовой объем в неделях</t>
  </si>
  <si>
    <t>Промежуточная (экзаменационная)</t>
  </si>
  <si>
    <t>ИА.04.02.</t>
  </si>
  <si>
    <t>ПА.04.01.</t>
  </si>
  <si>
    <t>К.03.04.</t>
  </si>
  <si>
    <t>К.03.03.</t>
  </si>
  <si>
    <t>К.03.02.</t>
  </si>
  <si>
    <t>К.03.01.</t>
  </si>
  <si>
    <t>К.03.00.</t>
  </si>
  <si>
    <t>А.04.00.</t>
  </si>
  <si>
    <t>ИА.04.02.01.</t>
  </si>
  <si>
    <t>Итоговая аттестация</t>
  </si>
  <si>
    <t>ИА.04.02.03.</t>
  </si>
  <si>
    <t>Резерв учебного времени</t>
  </si>
  <si>
    <t>Фортепиано</t>
  </si>
  <si>
    <r>
      <t xml:space="preserve">Музыкальная литература </t>
    </r>
    <r>
      <rPr>
        <sz val="10"/>
        <rFont val="Arial Cyr"/>
        <family val="0"/>
      </rPr>
      <t>(зарубежная, отечественная)</t>
    </r>
  </si>
  <si>
    <t>Специальность</t>
  </si>
  <si>
    <t>Ансамбль</t>
  </si>
  <si>
    <t>ПО.01.УП.04</t>
  </si>
  <si>
    <t>Хоровой класс</t>
  </si>
  <si>
    <t>Оркестровый класс</t>
  </si>
  <si>
    <t>К.03.05.</t>
  </si>
  <si>
    <t>К.03.06.</t>
  </si>
  <si>
    <t>Оркестр</t>
  </si>
  <si>
    <t>В.02.УП.02.</t>
  </si>
  <si>
    <t>В.03.УП.03.</t>
  </si>
  <si>
    <t>Музицирование</t>
  </si>
  <si>
    <t>2,3,5,7,9,11,13,15</t>
  </si>
  <si>
    <t>2,4,6,8,10,12,14</t>
  </si>
  <si>
    <t>8,10,12, 14,16</t>
  </si>
  <si>
    <t>переводные зачеты,экзамены</t>
  </si>
  <si>
    <t>2,4,6</t>
  </si>
  <si>
    <t>7,8,9,10, 11,12,13,14,15,16</t>
  </si>
  <si>
    <t>9,10,11, 12,13,15</t>
  </si>
  <si>
    <t>2,4,6,8,10,14,15</t>
  </si>
  <si>
    <t xml:space="preserve">УЧЕБНЫЙ ПЛАН </t>
  </si>
  <si>
    <t>Принято</t>
  </si>
  <si>
    <t xml:space="preserve"> дополнительная предпрофессиональная общеобразовательная программа в области музыкального искусства "СТРУННЫЕ ИНСТРУМЕНТЫ"</t>
  </si>
  <si>
    <t>Муниципальное бюджетное учреждение дополнительного образования "Детская музыкальная школа им.М.А.Балакирева" города Сарова</t>
  </si>
  <si>
    <t>Пед.советом от 12.09.2018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</si>
</sst>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26">
      <selection activeCell="M49" sqref="M49"/>
    </sheetView>
  </sheetViews>
  <sheetFormatPr defaultColWidth="9.00390625" defaultRowHeight="12.75"/>
  <cols>
    <col min="1" max="1" width="18.00390625" style="0" customWidth="1"/>
    <col min="2" max="2" width="29.625" style="0" customWidth="1"/>
    <col min="3" max="3" width="8.125" style="0" customWidth="1"/>
    <col min="10" max="10" width="9.25390625" style="0" bestFit="1" customWidth="1"/>
  </cols>
  <sheetData>
    <row r="1" spans="2:13" ht="15.75">
      <c r="B1" s="7" t="s">
        <v>86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15.75">
      <c r="B2" s="7" t="s">
        <v>89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15.75">
      <c r="B4" s="7"/>
      <c r="C4" s="7"/>
      <c r="D4" s="7"/>
      <c r="E4" s="7"/>
      <c r="F4" s="7" t="s">
        <v>85</v>
      </c>
      <c r="G4" s="7"/>
      <c r="H4" s="7"/>
      <c r="I4" s="7"/>
      <c r="J4" s="7"/>
      <c r="K4" s="7"/>
      <c r="L4" s="7"/>
      <c r="M4" s="7"/>
    </row>
    <row r="5" spans="2:13" ht="15.75">
      <c r="B5" s="7" t="s">
        <v>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5.75">
      <c r="B6" s="7" t="s">
        <v>87</v>
      </c>
      <c r="C6" s="7"/>
      <c r="D6" s="7"/>
      <c r="E6" s="7"/>
      <c r="F6" s="7"/>
      <c r="G6" s="7"/>
      <c r="H6" s="7"/>
      <c r="I6" s="7"/>
      <c r="J6" s="7"/>
      <c r="K6" s="7"/>
      <c r="M6" s="7"/>
    </row>
    <row r="7" spans="2:13" ht="15.75">
      <c r="B7" s="7"/>
      <c r="C7" s="7"/>
      <c r="D7" s="7"/>
      <c r="E7" s="7"/>
      <c r="F7" s="7"/>
      <c r="G7" s="7"/>
      <c r="H7" s="7"/>
      <c r="I7" s="7"/>
      <c r="J7" s="7"/>
      <c r="K7" s="7" t="s">
        <v>20</v>
      </c>
      <c r="L7" s="7"/>
      <c r="M7" s="7"/>
    </row>
    <row r="9" spans="1:17" ht="63.75">
      <c r="A9" s="52" t="s">
        <v>0</v>
      </c>
      <c r="B9" s="52" t="s">
        <v>1</v>
      </c>
      <c r="C9" s="1" t="s">
        <v>2</v>
      </c>
      <c r="D9" s="1" t="s">
        <v>3</v>
      </c>
      <c r="E9" s="52" t="s">
        <v>4</v>
      </c>
      <c r="F9" s="52"/>
      <c r="G9" s="52"/>
      <c r="H9" s="52" t="s">
        <v>5</v>
      </c>
      <c r="I9" s="52"/>
      <c r="J9" s="52" t="s">
        <v>6</v>
      </c>
      <c r="K9" s="52"/>
      <c r="L9" s="52"/>
      <c r="M9" s="52"/>
      <c r="N9" s="52"/>
      <c r="O9" s="52"/>
      <c r="P9" s="52"/>
      <c r="Q9" s="52"/>
    </row>
    <row r="10" spans="1:17" ht="64.5">
      <c r="A10" s="53"/>
      <c r="B10" s="53"/>
      <c r="C10" s="2" t="s">
        <v>7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80</v>
      </c>
      <c r="J10" s="2" t="s">
        <v>12</v>
      </c>
      <c r="K10" s="2" t="s">
        <v>13</v>
      </c>
      <c r="L10" s="2" t="s">
        <v>14</v>
      </c>
      <c r="M10" s="2" t="s">
        <v>15</v>
      </c>
      <c r="N10" s="2" t="s">
        <v>16</v>
      </c>
      <c r="O10" s="2" t="s">
        <v>17</v>
      </c>
      <c r="P10" s="3" t="s">
        <v>18</v>
      </c>
      <c r="Q10" s="3" t="s">
        <v>19</v>
      </c>
    </row>
    <row r="11" spans="1:17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2.75">
      <c r="A12" s="58"/>
      <c r="B12" s="56" t="s">
        <v>21</v>
      </c>
      <c r="C12" s="58">
        <f>C14+C32</f>
        <v>5015.5</v>
      </c>
      <c r="D12" s="58">
        <f>D14+D32</f>
        <v>2633.5</v>
      </c>
      <c r="E12" s="68">
        <f>F14+E32</f>
        <v>2382</v>
      </c>
      <c r="F12" s="69"/>
      <c r="G12" s="70"/>
      <c r="H12" s="58"/>
      <c r="I12" s="58"/>
      <c r="J12" s="54" t="s">
        <v>25</v>
      </c>
      <c r="K12" s="54"/>
      <c r="L12" s="54"/>
      <c r="M12" s="54"/>
      <c r="N12" s="54"/>
      <c r="O12" s="54"/>
      <c r="P12" s="54"/>
      <c r="Q12" s="54"/>
    </row>
    <row r="13" spans="1:17" ht="12.75">
      <c r="A13" s="58"/>
      <c r="B13" s="57"/>
      <c r="C13" s="58"/>
      <c r="D13" s="58"/>
      <c r="E13" s="71"/>
      <c r="F13" s="72"/>
      <c r="G13" s="73"/>
      <c r="H13" s="58"/>
      <c r="I13" s="58"/>
      <c r="J13" s="13">
        <v>32</v>
      </c>
      <c r="K13" s="13">
        <v>33</v>
      </c>
      <c r="L13" s="13">
        <v>33</v>
      </c>
      <c r="M13" s="13">
        <v>33</v>
      </c>
      <c r="N13" s="13">
        <v>33</v>
      </c>
      <c r="O13" s="13">
        <v>33</v>
      </c>
      <c r="P13" s="13">
        <v>33</v>
      </c>
      <c r="Q13" s="13">
        <v>33</v>
      </c>
    </row>
    <row r="14" spans="1:17" ht="12.75">
      <c r="A14" s="13"/>
      <c r="B14" s="12" t="s">
        <v>22</v>
      </c>
      <c r="C14" s="13">
        <f>F14+D14</f>
        <v>4259.5</v>
      </c>
      <c r="D14" s="14">
        <f>D15+D20</f>
        <v>2354.5</v>
      </c>
      <c r="E14" s="14"/>
      <c r="F14" s="15">
        <f>E27+E43</f>
        <v>1905</v>
      </c>
      <c r="G14" s="16"/>
      <c r="H14" s="16"/>
      <c r="I14" s="13"/>
      <c r="J14" s="55" t="s">
        <v>26</v>
      </c>
      <c r="K14" s="55"/>
      <c r="L14" s="55"/>
      <c r="M14" s="55"/>
      <c r="N14" s="55"/>
      <c r="O14" s="55"/>
      <c r="P14" s="55"/>
      <c r="Q14" s="55"/>
    </row>
    <row r="15" spans="1:17" ht="25.5">
      <c r="A15" s="5" t="s">
        <v>23</v>
      </c>
      <c r="B15" s="6" t="s">
        <v>24</v>
      </c>
      <c r="C15" s="40">
        <f>E15+D15</f>
        <v>2930.5</v>
      </c>
      <c r="D15" s="40">
        <f>D16+D17+D18+D19</f>
        <v>1877.5</v>
      </c>
      <c r="E15" s="50">
        <f>G16+F17+G18+E19</f>
        <v>1053</v>
      </c>
      <c r="F15" s="51"/>
      <c r="G15" s="74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5.5">
      <c r="A16" s="18" t="s">
        <v>28</v>
      </c>
      <c r="B16" s="19" t="s">
        <v>66</v>
      </c>
      <c r="C16" s="18">
        <f>D16+G16</f>
        <v>1777</v>
      </c>
      <c r="D16" s="18">
        <v>1185</v>
      </c>
      <c r="E16" s="18"/>
      <c r="F16" s="18"/>
      <c r="G16" s="18">
        <f>J16*32+(K16+L16+M16+N16+O16+P16+Q16)*33</f>
        <v>592</v>
      </c>
      <c r="H16" s="39" t="s">
        <v>77</v>
      </c>
      <c r="I16" s="39" t="s">
        <v>78</v>
      </c>
      <c r="J16" s="18">
        <v>2</v>
      </c>
      <c r="K16" s="18">
        <v>2</v>
      </c>
      <c r="L16" s="18">
        <v>2</v>
      </c>
      <c r="M16" s="18">
        <v>2</v>
      </c>
      <c r="N16" s="18">
        <v>2.5</v>
      </c>
      <c r="O16" s="18">
        <v>2.5</v>
      </c>
      <c r="P16" s="18">
        <v>2.5</v>
      </c>
      <c r="Q16" s="18">
        <v>2.5</v>
      </c>
    </row>
    <row r="17" spans="1:17" ht="25.5">
      <c r="A17" s="18" t="s">
        <v>27</v>
      </c>
      <c r="B17" s="18" t="s">
        <v>67</v>
      </c>
      <c r="C17" s="18">
        <f>D17+F17</f>
        <v>412.5</v>
      </c>
      <c r="D17" s="18">
        <v>247.5</v>
      </c>
      <c r="E17" s="18"/>
      <c r="F17" s="18">
        <f>J17*32+(K17+L17+M17+N17+O17+P17+Q17)*33</f>
        <v>165</v>
      </c>
      <c r="G17" s="20"/>
      <c r="H17" s="39" t="s">
        <v>79</v>
      </c>
      <c r="I17" s="27"/>
      <c r="J17" s="18"/>
      <c r="K17" s="18"/>
      <c r="L17" s="18"/>
      <c r="M17" s="18">
        <v>1</v>
      </c>
      <c r="N17" s="18">
        <v>1</v>
      </c>
      <c r="O17" s="18">
        <v>1</v>
      </c>
      <c r="P17" s="18">
        <v>1</v>
      </c>
      <c r="Q17" s="18">
        <v>1</v>
      </c>
    </row>
    <row r="18" spans="1:17" ht="25.5">
      <c r="A18" s="18" t="s">
        <v>29</v>
      </c>
      <c r="B18" s="18" t="s">
        <v>64</v>
      </c>
      <c r="C18" s="18">
        <f>D18+G18</f>
        <v>594</v>
      </c>
      <c r="D18" s="18">
        <v>396</v>
      </c>
      <c r="E18" s="18"/>
      <c r="F18" s="18"/>
      <c r="G18" s="21">
        <f>J18*32+(K18+L18+M18+N18+O18+P18+Q18)*33</f>
        <v>198</v>
      </c>
      <c r="H18" s="39" t="s">
        <v>79</v>
      </c>
      <c r="I18" s="27"/>
      <c r="J18" s="18"/>
      <c r="K18" s="18"/>
      <c r="L18" s="18">
        <v>1</v>
      </c>
      <c r="M18" s="18">
        <v>1</v>
      </c>
      <c r="N18" s="18">
        <v>1</v>
      </c>
      <c r="O18" s="18">
        <v>1</v>
      </c>
      <c r="P18" s="36">
        <v>1</v>
      </c>
      <c r="Q18" s="18">
        <v>1</v>
      </c>
    </row>
    <row r="19" spans="1:17" ht="12.75">
      <c r="A19" s="18" t="s">
        <v>68</v>
      </c>
      <c r="B19" s="18" t="s">
        <v>69</v>
      </c>
      <c r="C19" s="18">
        <f>E19+D19</f>
        <v>147</v>
      </c>
      <c r="D19" s="18">
        <v>49</v>
      </c>
      <c r="E19" s="18">
        <f>J19*32+(K19+L19+M19+N19+O19+P19+Q19)*33</f>
        <v>98</v>
      </c>
      <c r="F19" s="18"/>
      <c r="G19" s="18"/>
      <c r="H19" s="27">
        <v>6</v>
      </c>
      <c r="I19" s="27"/>
      <c r="J19" s="18">
        <v>1</v>
      </c>
      <c r="K19" s="18">
        <v>1</v>
      </c>
      <c r="L19" s="18">
        <v>1</v>
      </c>
      <c r="M19" s="18"/>
      <c r="N19" s="18"/>
      <c r="O19" s="18"/>
      <c r="P19" s="18"/>
      <c r="Q19" s="18"/>
    </row>
    <row r="20" spans="1:17" ht="12.75">
      <c r="A20" s="8" t="s">
        <v>30</v>
      </c>
      <c r="B20" s="8" t="s">
        <v>31</v>
      </c>
      <c r="C20" s="40">
        <f>D20+E20</f>
        <v>1135</v>
      </c>
      <c r="D20" s="40">
        <f>D21+D22+D23</f>
        <v>477</v>
      </c>
      <c r="E20" s="47">
        <f>F21+F22+F23</f>
        <v>658</v>
      </c>
      <c r="F20" s="48"/>
      <c r="G20" s="49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5.5">
      <c r="A21" s="18" t="s">
        <v>32</v>
      </c>
      <c r="B21" s="21" t="s">
        <v>35</v>
      </c>
      <c r="C21" s="18">
        <f>F21+D21</f>
        <v>641.5</v>
      </c>
      <c r="D21" s="18">
        <v>263</v>
      </c>
      <c r="E21" s="20"/>
      <c r="F21" s="18">
        <f>(J21*32)+(K21+L21+M21+N21+O21+P21+Q21)*33</f>
        <v>378.5</v>
      </c>
      <c r="G21" s="18"/>
      <c r="H21" s="19" t="s">
        <v>84</v>
      </c>
      <c r="I21" s="18">
        <v>12</v>
      </c>
      <c r="J21" s="18">
        <v>1</v>
      </c>
      <c r="K21" s="18">
        <v>1.5</v>
      </c>
      <c r="L21" s="18">
        <v>1.5</v>
      </c>
      <c r="M21" s="18">
        <v>1.5</v>
      </c>
      <c r="N21" s="18">
        <v>1.5</v>
      </c>
      <c r="O21" s="18">
        <v>1.5</v>
      </c>
      <c r="P21" s="18">
        <v>1.5</v>
      </c>
      <c r="Q21" s="18">
        <v>1.5</v>
      </c>
    </row>
    <row r="22" spans="1:17" ht="12.75">
      <c r="A22" s="18" t="s">
        <v>33</v>
      </c>
      <c r="B22" s="21" t="s">
        <v>36</v>
      </c>
      <c r="C22" s="18">
        <f>F22+D22</f>
        <v>147</v>
      </c>
      <c r="D22" s="18">
        <v>49</v>
      </c>
      <c r="E22" s="18"/>
      <c r="F22" s="18">
        <f>(J22*32)+(K22+L22)*33</f>
        <v>98</v>
      </c>
      <c r="G22" s="18"/>
      <c r="H22" s="18">
        <v>6</v>
      </c>
      <c r="I22" s="18"/>
      <c r="J22" s="18">
        <v>1</v>
      </c>
      <c r="K22" s="18">
        <v>1</v>
      </c>
      <c r="L22" s="18">
        <v>1</v>
      </c>
      <c r="M22" s="18"/>
      <c r="N22" s="18"/>
      <c r="O22" s="18"/>
      <c r="P22" s="18"/>
      <c r="Q22" s="18"/>
    </row>
    <row r="23" spans="1:17" ht="25.5">
      <c r="A23" s="23" t="s">
        <v>34</v>
      </c>
      <c r="B23" s="24" t="s">
        <v>65</v>
      </c>
      <c r="C23" s="18">
        <f>F23+D23</f>
        <v>346.5</v>
      </c>
      <c r="D23" s="18">
        <v>165</v>
      </c>
      <c r="E23" s="18"/>
      <c r="F23" s="18">
        <f>(M23+N23+O23+P23+Q23)*33</f>
        <v>181.5</v>
      </c>
      <c r="G23" s="18"/>
      <c r="H23" s="19" t="s">
        <v>83</v>
      </c>
      <c r="I23" s="18">
        <v>14</v>
      </c>
      <c r="J23" s="18"/>
      <c r="K23" s="18"/>
      <c r="L23" s="18"/>
      <c r="M23" s="18">
        <v>1</v>
      </c>
      <c r="N23" s="18">
        <v>1</v>
      </c>
      <c r="O23" s="18">
        <v>1</v>
      </c>
      <c r="P23" s="18">
        <v>1</v>
      </c>
      <c r="Q23" s="18">
        <v>1.5</v>
      </c>
    </row>
    <row r="24" spans="1:17" ht="12.75">
      <c r="A24" s="2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60" t="s">
        <v>37</v>
      </c>
      <c r="B25" s="60"/>
      <c r="C25" s="59"/>
      <c r="D25" s="59"/>
      <c r="E25" s="62">
        <f>G16+F17+G18+E19+F21+F22+F23</f>
        <v>1711</v>
      </c>
      <c r="F25" s="63"/>
      <c r="G25" s="64"/>
      <c r="H25" s="59"/>
      <c r="I25" s="59"/>
      <c r="J25" s="75">
        <f>J16+J17+J18+J19+J21+J22</f>
        <v>5</v>
      </c>
      <c r="K25" s="75">
        <f aca="true" t="shared" si="0" ref="K25:Q25">K16+K17+K18+K19+K21+K22+K23</f>
        <v>5.5</v>
      </c>
      <c r="L25" s="75">
        <f t="shared" si="0"/>
        <v>6.5</v>
      </c>
      <c r="M25" s="75">
        <f t="shared" si="0"/>
        <v>6.5</v>
      </c>
      <c r="N25" s="75">
        <f t="shared" si="0"/>
        <v>7</v>
      </c>
      <c r="O25" s="75">
        <f t="shared" si="0"/>
        <v>7</v>
      </c>
      <c r="P25" s="76">
        <f t="shared" si="0"/>
        <v>7</v>
      </c>
      <c r="Q25" s="75">
        <f t="shared" si="0"/>
        <v>7.5</v>
      </c>
    </row>
    <row r="26" spans="1:17" ht="12.75">
      <c r="A26" s="61"/>
      <c r="B26" s="61"/>
      <c r="C26" s="59"/>
      <c r="D26" s="59"/>
      <c r="E26" s="65"/>
      <c r="F26" s="66"/>
      <c r="G26" s="67"/>
      <c r="H26" s="59"/>
      <c r="I26" s="59"/>
      <c r="J26" s="75"/>
      <c r="K26" s="75"/>
      <c r="L26" s="75"/>
      <c r="M26" s="75"/>
      <c r="N26" s="75"/>
      <c r="O26" s="75"/>
      <c r="P26" s="77"/>
      <c r="Q26" s="75"/>
    </row>
    <row r="27" spans="1:17" ht="12.75">
      <c r="A27" s="78" t="s">
        <v>38</v>
      </c>
      <c r="B27" s="78"/>
      <c r="C27" s="59">
        <f>C15+C20</f>
        <v>4065.5</v>
      </c>
      <c r="D27" s="59">
        <f>D14</f>
        <v>2354.5</v>
      </c>
      <c r="E27" s="80">
        <f>E25</f>
        <v>1711</v>
      </c>
      <c r="F27" s="81"/>
      <c r="G27" s="82"/>
      <c r="H27" s="59"/>
      <c r="I27" s="59"/>
      <c r="J27" s="79">
        <v>10</v>
      </c>
      <c r="K27" s="79">
        <v>10.5</v>
      </c>
      <c r="L27" s="79">
        <v>13.5</v>
      </c>
      <c r="M27" s="79">
        <v>15</v>
      </c>
      <c r="N27" s="79">
        <v>16.5</v>
      </c>
      <c r="O27" s="41"/>
      <c r="P27" s="79">
        <v>18.5</v>
      </c>
      <c r="Q27" s="79">
        <v>19</v>
      </c>
    </row>
    <row r="28" spans="1:17" ht="12.75">
      <c r="A28" s="61"/>
      <c r="B28" s="61"/>
      <c r="C28" s="59"/>
      <c r="D28" s="59"/>
      <c r="E28" s="83"/>
      <c r="F28" s="84"/>
      <c r="G28" s="85"/>
      <c r="H28" s="59"/>
      <c r="I28" s="59"/>
      <c r="J28" s="79"/>
      <c r="K28" s="79"/>
      <c r="L28" s="79"/>
      <c r="M28" s="79"/>
      <c r="N28" s="79"/>
      <c r="O28" s="41">
        <v>17.5</v>
      </c>
      <c r="P28" s="79"/>
      <c r="Q28" s="79"/>
    </row>
    <row r="29" spans="1:17" ht="12.75">
      <c r="A29" s="60" t="s">
        <v>39</v>
      </c>
      <c r="B29" s="60"/>
      <c r="C29" s="61"/>
      <c r="D29" s="61"/>
      <c r="E29" s="61"/>
      <c r="F29" s="61"/>
      <c r="G29" s="61"/>
      <c r="H29" s="59">
        <v>30</v>
      </c>
      <c r="I29" s="59">
        <v>9</v>
      </c>
      <c r="J29" s="61"/>
      <c r="K29" s="61"/>
      <c r="L29" s="61"/>
      <c r="M29" s="61"/>
      <c r="N29" s="86"/>
      <c r="O29" s="61"/>
      <c r="P29" s="61"/>
      <c r="Q29" s="61"/>
    </row>
    <row r="30" spans="1:17" ht="12.75">
      <c r="A30" s="60"/>
      <c r="B30" s="60"/>
      <c r="C30" s="61"/>
      <c r="D30" s="61"/>
      <c r="E30" s="61"/>
      <c r="F30" s="61"/>
      <c r="G30" s="61"/>
      <c r="H30" s="59"/>
      <c r="I30" s="59"/>
      <c r="J30" s="61"/>
      <c r="K30" s="61"/>
      <c r="L30" s="61"/>
      <c r="M30" s="61"/>
      <c r="N30" s="86"/>
      <c r="O30" s="61"/>
      <c r="P30" s="61"/>
      <c r="Q30" s="61"/>
    </row>
    <row r="31" spans="1:17" ht="12.75">
      <c r="A31" s="60"/>
      <c r="B31" s="60"/>
      <c r="C31" s="61"/>
      <c r="D31" s="61"/>
      <c r="E31" s="61"/>
      <c r="F31" s="61"/>
      <c r="G31" s="61"/>
      <c r="H31" s="59"/>
      <c r="I31" s="59"/>
      <c r="J31" s="61"/>
      <c r="K31" s="61"/>
      <c r="L31" s="61"/>
      <c r="M31" s="61"/>
      <c r="N31" s="86"/>
      <c r="O31" s="61"/>
      <c r="P31" s="61"/>
      <c r="Q31" s="61"/>
    </row>
    <row r="32" spans="1:17" ht="12.75">
      <c r="A32" s="8" t="s">
        <v>40</v>
      </c>
      <c r="B32" s="8" t="s">
        <v>41</v>
      </c>
      <c r="C32" s="40">
        <f>C33+C34+C35</f>
        <v>756</v>
      </c>
      <c r="D32" s="40">
        <f>D35+D34+D33</f>
        <v>279</v>
      </c>
      <c r="E32" s="50">
        <f>E33+F33+G33+E34+F34+G34+E35+F35+G35</f>
        <v>477</v>
      </c>
      <c r="F32" s="87"/>
      <c r="G32" s="88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2.75">
      <c r="A33" s="18" t="s">
        <v>42</v>
      </c>
      <c r="B33" s="42" t="s">
        <v>76</v>
      </c>
      <c r="C33" s="21">
        <f>D33+G33</f>
        <v>147</v>
      </c>
      <c r="D33" s="21">
        <f>J13*0.5+K13*0.5+L13*0.5</f>
        <v>49</v>
      </c>
      <c r="E33" s="38"/>
      <c r="F33" s="38"/>
      <c r="G33" s="38">
        <f>J33*32+(K33+L33+M33+N33+O33+P33+Q33)*33</f>
        <v>98</v>
      </c>
      <c r="H33" s="21" t="s">
        <v>81</v>
      </c>
      <c r="I33" s="21"/>
      <c r="J33" s="21">
        <v>1</v>
      </c>
      <c r="K33" s="21">
        <v>1</v>
      </c>
      <c r="L33" s="21">
        <v>1</v>
      </c>
      <c r="M33" s="21"/>
      <c r="N33" s="21"/>
      <c r="O33" s="21"/>
      <c r="P33" s="21"/>
      <c r="Q33" s="21"/>
    </row>
    <row r="34" spans="1:17" ht="38.25">
      <c r="A34" s="18" t="s">
        <v>74</v>
      </c>
      <c r="B34" s="42" t="s">
        <v>70</v>
      </c>
      <c r="C34" s="21">
        <f>+D34+E34</f>
        <v>511.5</v>
      </c>
      <c r="D34" s="21">
        <f>(M13+N13+O13+P13+Q13)*1</f>
        <v>165</v>
      </c>
      <c r="E34" s="38">
        <f>J34*32+(K34+L34+M34+N34+O34+P34+Q34+L36)*33</f>
        <v>346.5</v>
      </c>
      <c r="F34" s="38"/>
      <c r="G34" s="38"/>
      <c r="H34" s="24" t="s">
        <v>82</v>
      </c>
      <c r="I34" s="21"/>
      <c r="J34" s="21"/>
      <c r="K34" s="21"/>
      <c r="L34" s="21"/>
      <c r="M34" s="21">
        <v>2</v>
      </c>
      <c r="N34" s="21">
        <v>2</v>
      </c>
      <c r="O34" s="21">
        <v>2</v>
      </c>
      <c r="P34" s="21">
        <v>2</v>
      </c>
      <c r="Q34" s="21">
        <v>2</v>
      </c>
    </row>
    <row r="35" spans="1:17" ht="12.75">
      <c r="A35" s="46" t="s">
        <v>75</v>
      </c>
      <c r="B35" s="22" t="s">
        <v>64</v>
      </c>
      <c r="C35" s="18">
        <f>D35+G35</f>
        <v>97.5</v>
      </c>
      <c r="D35" s="18">
        <v>65</v>
      </c>
      <c r="E35" s="18"/>
      <c r="F35" s="18"/>
      <c r="G35" s="18">
        <f>J35*32+(K35+L35+M35+N35+O35+P35+Q35)*33</f>
        <v>32.5</v>
      </c>
      <c r="H35" s="18" t="s">
        <v>81</v>
      </c>
      <c r="I35" s="18"/>
      <c r="J35" s="18">
        <v>0.5</v>
      </c>
      <c r="K35" s="18">
        <v>0.5</v>
      </c>
      <c r="L35" s="18"/>
      <c r="M35" s="18"/>
      <c r="N35" s="18"/>
      <c r="O35" s="18"/>
      <c r="P35" s="18"/>
      <c r="Q35" s="18"/>
    </row>
    <row r="36" spans="1:17" ht="12.75">
      <c r="A36" s="46" t="s">
        <v>75</v>
      </c>
      <c r="B36" s="22" t="s">
        <v>69</v>
      </c>
      <c r="C36" s="18"/>
      <c r="D36" s="18"/>
      <c r="E36" s="43"/>
      <c r="F36" s="44"/>
      <c r="G36" s="45"/>
      <c r="H36" s="18"/>
      <c r="I36" s="18"/>
      <c r="J36" s="18"/>
      <c r="K36" s="18"/>
      <c r="L36" s="18">
        <v>0.5</v>
      </c>
      <c r="M36" s="18"/>
      <c r="N36" s="18"/>
      <c r="O36" s="18"/>
      <c r="P36" s="18"/>
      <c r="Q36" s="18"/>
    </row>
    <row r="37" spans="1:17" ht="12.75">
      <c r="A37" s="89" t="s">
        <v>43</v>
      </c>
      <c r="B37" s="89"/>
      <c r="C37" s="91"/>
      <c r="D37" s="91"/>
      <c r="E37" s="92">
        <f>E27+E32</f>
        <v>2188</v>
      </c>
      <c r="F37" s="93"/>
      <c r="G37" s="94"/>
      <c r="H37" s="91"/>
      <c r="I37" s="91"/>
      <c r="J37" s="98">
        <f aca="true" t="shared" si="1" ref="J37:Q37">J25+J33+J34+J35</f>
        <v>6.5</v>
      </c>
      <c r="K37" s="98">
        <f t="shared" si="1"/>
        <v>7</v>
      </c>
      <c r="L37" s="98">
        <f>L25+L33+L34+L35+L36</f>
        <v>8</v>
      </c>
      <c r="M37" s="98">
        <f t="shared" si="1"/>
        <v>8.5</v>
      </c>
      <c r="N37" s="98">
        <f t="shared" si="1"/>
        <v>9</v>
      </c>
      <c r="O37" s="98">
        <f t="shared" si="1"/>
        <v>9</v>
      </c>
      <c r="P37" s="98">
        <f t="shared" si="1"/>
        <v>9</v>
      </c>
      <c r="Q37" s="98">
        <f t="shared" si="1"/>
        <v>9.5</v>
      </c>
    </row>
    <row r="38" spans="1:17" ht="12.75">
      <c r="A38" s="90"/>
      <c r="B38" s="90"/>
      <c r="C38" s="91"/>
      <c r="D38" s="91"/>
      <c r="E38" s="95"/>
      <c r="F38" s="96"/>
      <c r="G38" s="97"/>
      <c r="H38" s="91"/>
      <c r="I38" s="91"/>
      <c r="J38" s="98"/>
      <c r="K38" s="98"/>
      <c r="L38" s="98"/>
      <c r="M38" s="98"/>
      <c r="N38" s="98"/>
      <c r="O38" s="98"/>
      <c r="P38" s="98"/>
      <c r="Q38" s="98"/>
    </row>
    <row r="39" spans="1:17" ht="12.75">
      <c r="A39" s="89" t="s">
        <v>44</v>
      </c>
      <c r="B39" s="89"/>
      <c r="C39" s="99">
        <f>E39+D39</f>
        <v>4821.5</v>
      </c>
      <c r="D39" s="99">
        <f>D27+D32</f>
        <v>2633.5</v>
      </c>
      <c r="E39" s="92">
        <f>E37</f>
        <v>2188</v>
      </c>
      <c r="F39" s="93"/>
      <c r="G39" s="94"/>
      <c r="H39" s="91"/>
      <c r="I39" s="91"/>
      <c r="J39" s="99">
        <v>13</v>
      </c>
      <c r="K39" s="99">
        <v>13.5</v>
      </c>
      <c r="L39" s="99">
        <v>15</v>
      </c>
      <c r="M39" s="99">
        <v>18</v>
      </c>
      <c r="N39" s="99">
        <v>19.5</v>
      </c>
      <c r="O39" s="99">
        <v>20.5</v>
      </c>
      <c r="P39" s="99">
        <v>21.5</v>
      </c>
      <c r="Q39" s="99">
        <v>22</v>
      </c>
    </row>
    <row r="40" spans="1:17" ht="12.75">
      <c r="A40" s="90"/>
      <c r="B40" s="90"/>
      <c r="C40" s="99"/>
      <c r="D40" s="99"/>
      <c r="E40" s="95"/>
      <c r="F40" s="96"/>
      <c r="G40" s="97"/>
      <c r="H40" s="91"/>
      <c r="I40" s="91"/>
      <c r="J40" s="99"/>
      <c r="K40" s="99"/>
      <c r="L40" s="99"/>
      <c r="M40" s="99"/>
      <c r="N40" s="99"/>
      <c r="O40" s="99"/>
      <c r="P40" s="99"/>
      <c r="Q40" s="99"/>
    </row>
    <row r="41" spans="1:17" ht="12.75">
      <c r="A41" s="100" t="s">
        <v>45</v>
      </c>
      <c r="B41" s="100"/>
      <c r="C41" s="91"/>
      <c r="D41" s="91"/>
      <c r="E41" s="104"/>
      <c r="F41" s="105"/>
      <c r="G41" s="106"/>
      <c r="H41" s="91">
        <v>46</v>
      </c>
      <c r="I41" s="91">
        <v>9</v>
      </c>
      <c r="J41" s="91"/>
      <c r="K41" s="91"/>
      <c r="L41" s="91"/>
      <c r="M41" s="91"/>
      <c r="N41" s="91"/>
      <c r="O41" s="91"/>
      <c r="P41" s="91"/>
      <c r="Q41" s="91"/>
    </row>
    <row r="42" spans="1:17" ht="12.75">
      <c r="A42" s="100"/>
      <c r="B42" s="100"/>
      <c r="C42" s="91"/>
      <c r="D42" s="91"/>
      <c r="E42" s="107"/>
      <c r="F42" s="108"/>
      <c r="G42" s="109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ht="12.75">
      <c r="A43" s="11" t="s">
        <v>58</v>
      </c>
      <c r="B43" s="11" t="s">
        <v>46</v>
      </c>
      <c r="C43" s="10">
        <f>E43</f>
        <v>194</v>
      </c>
      <c r="D43" s="10"/>
      <c r="E43" s="101">
        <f>G44+F45+F46+F47+E48+E49</f>
        <v>194</v>
      </c>
      <c r="F43" s="102"/>
      <c r="G43" s="103"/>
      <c r="H43" s="10"/>
      <c r="I43" s="10"/>
      <c r="J43" s="110" t="s">
        <v>47</v>
      </c>
      <c r="K43" s="110"/>
      <c r="L43" s="110"/>
      <c r="M43" s="110"/>
      <c r="N43" s="110"/>
      <c r="O43" s="110"/>
      <c r="P43" s="110"/>
      <c r="Q43" s="110"/>
    </row>
    <row r="44" spans="1:17" ht="12.75">
      <c r="A44" s="22" t="s">
        <v>57</v>
      </c>
      <c r="B44" s="22" t="s">
        <v>66</v>
      </c>
      <c r="C44" s="18"/>
      <c r="D44" s="18"/>
      <c r="E44" s="18"/>
      <c r="F44" s="18"/>
      <c r="G44" s="26">
        <f>J44+K44+L44+M44+N44+O44+P44+Q44</f>
        <v>56</v>
      </c>
      <c r="H44" s="18"/>
      <c r="I44" s="18"/>
      <c r="J44" s="27"/>
      <c r="K44" s="27">
        <v>8</v>
      </c>
      <c r="L44" s="27">
        <v>8</v>
      </c>
      <c r="M44" s="27">
        <v>8</v>
      </c>
      <c r="N44" s="27">
        <v>8</v>
      </c>
      <c r="O44" s="27">
        <v>8</v>
      </c>
      <c r="P44" s="27">
        <v>8</v>
      </c>
      <c r="Q44" s="27">
        <v>8</v>
      </c>
    </row>
    <row r="45" spans="1:17" ht="12.75">
      <c r="A45" s="22" t="s">
        <v>56</v>
      </c>
      <c r="B45" s="22" t="s">
        <v>35</v>
      </c>
      <c r="C45" s="18"/>
      <c r="D45" s="18"/>
      <c r="E45" s="18"/>
      <c r="F45" s="18">
        <f>J45+K45+L45+M45+N45+O45+P45+Q45</f>
        <v>12</v>
      </c>
      <c r="G45" s="26"/>
      <c r="H45" s="18"/>
      <c r="I45" s="18"/>
      <c r="J45" s="27"/>
      <c r="K45" s="27"/>
      <c r="L45" s="27"/>
      <c r="M45" s="27">
        <v>2</v>
      </c>
      <c r="N45" s="27"/>
      <c r="O45" s="27">
        <v>4</v>
      </c>
      <c r="P45" s="27">
        <v>2</v>
      </c>
      <c r="Q45" s="27">
        <v>4</v>
      </c>
    </row>
    <row r="46" spans="1:17" ht="27.75" customHeight="1">
      <c r="A46" s="22" t="s">
        <v>55</v>
      </c>
      <c r="B46" s="24" t="s">
        <v>65</v>
      </c>
      <c r="C46" s="28"/>
      <c r="D46" s="28"/>
      <c r="E46" s="28"/>
      <c r="F46" s="28">
        <f>J46+K46+L46+M46+N46+O46+P46+Q46</f>
        <v>10</v>
      </c>
      <c r="G46" s="29"/>
      <c r="H46" s="28"/>
      <c r="I46" s="28"/>
      <c r="J46" s="30"/>
      <c r="K46" s="30"/>
      <c r="L46" s="30"/>
      <c r="M46" s="30"/>
      <c r="N46" s="30">
        <v>2</v>
      </c>
      <c r="O46" s="30">
        <v>2</v>
      </c>
      <c r="P46" s="30">
        <v>2</v>
      </c>
      <c r="Q46" s="30">
        <v>4</v>
      </c>
    </row>
    <row r="47" spans="1:17" ht="12.75">
      <c r="A47" s="22" t="s">
        <v>54</v>
      </c>
      <c r="B47" s="22" t="s">
        <v>67</v>
      </c>
      <c r="C47" s="28"/>
      <c r="D47" s="28"/>
      <c r="E47" s="28"/>
      <c r="F47" s="28">
        <f>J47+K47+L47+M47+N47+O47+P47+Q47</f>
        <v>8</v>
      </c>
      <c r="G47" s="29"/>
      <c r="H47" s="28"/>
      <c r="I47" s="28"/>
      <c r="J47" s="30"/>
      <c r="K47" s="30"/>
      <c r="L47" s="30"/>
      <c r="M47" s="30"/>
      <c r="N47" s="30">
        <v>2</v>
      </c>
      <c r="O47" s="30">
        <v>2</v>
      </c>
      <c r="P47" s="30">
        <v>2</v>
      </c>
      <c r="Q47" s="30">
        <v>2</v>
      </c>
    </row>
    <row r="48" spans="1:17" ht="12.75">
      <c r="A48" s="22" t="s">
        <v>71</v>
      </c>
      <c r="B48" s="22" t="s">
        <v>48</v>
      </c>
      <c r="C48" s="28"/>
      <c r="D48" s="28"/>
      <c r="E48" s="28">
        <f>J48+K48+L48+M48+N48+O48+P48+Q48</f>
        <v>28</v>
      </c>
      <c r="F48" s="28"/>
      <c r="G48" s="29"/>
      <c r="H48" s="28"/>
      <c r="I48" s="28"/>
      <c r="J48" s="30">
        <v>4</v>
      </c>
      <c r="K48" s="30">
        <v>12</v>
      </c>
      <c r="L48" s="30">
        <v>12</v>
      </c>
      <c r="M48" s="30"/>
      <c r="N48" s="30"/>
      <c r="O48" s="30"/>
      <c r="P48" s="30"/>
      <c r="Q48" s="30"/>
    </row>
    <row r="49" spans="1:17" ht="12.75">
      <c r="A49" s="37" t="s">
        <v>72</v>
      </c>
      <c r="B49" s="37" t="s">
        <v>73</v>
      </c>
      <c r="C49" s="28"/>
      <c r="D49" s="28"/>
      <c r="E49" s="28">
        <f>J49+K49+L49+M49+N49+O49+P49+Q49</f>
        <v>80</v>
      </c>
      <c r="F49" s="28"/>
      <c r="G49" s="29"/>
      <c r="H49" s="28"/>
      <c r="I49" s="28"/>
      <c r="J49" s="30"/>
      <c r="K49" s="30"/>
      <c r="L49" s="30"/>
      <c r="M49" s="30">
        <v>16</v>
      </c>
      <c r="N49" s="30">
        <v>16</v>
      </c>
      <c r="O49" s="30">
        <v>16</v>
      </c>
      <c r="P49" s="30">
        <v>16</v>
      </c>
      <c r="Q49" s="30">
        <v>16</v>
      </c>
    </row>
    <row r="50" spans="1:17" ht="12.75">
      <c r="A50" s="112" t="s">
        <v>59</v>
      </c>
      <c r="B50" s="114" t="s">
        <v>49</v>
      </c>
      <c r="C50" s="113" t="s">
        <v>50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</row>
    <row r="51" spans="1:17" ht="12.75">
      <c r="A51" s="113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</row>
    <row r="52" spans="1:17" ht="12.75" customHeight="1">
      <c r="A52" s="111" t="s">
        <v>53</v>
      </c>
      <c r="B52" s="117" t="s">
        <v>51</v>
      </c>
      <c r="C52" s="118">
        <f>J52+K52+L52+M52+N52+O52+P52</f>
        <v>7</v>
      </c>
      <c r="D52" s="61"/>
      <c r="E52" s="61"/>
      <c r="F52" s="61"/>
      <c r="G52" s="61"/>
      <c r="H52" s="61"/>
      <c r="I52" s="61"/>
      <c r="J52" s="111">
        <v>1</v>
      </c>
      <c r="K52" s="111">
        <v>1</v>
      </c>
      <c r="L52" s="111">
        <v>1</v>
      </c>
      <c r="M52" s="111">
        <v>1</v>
      </c>
      <c r="N52" s="111">
        <v>1</v>
      </c>
      <c r="O52" s="111">
        <v>1</v>
      </c>
      <c r="P52" s="111">
        <v>1</v>
      </c>
      <c r="Q52" s="61"/>
    </row>
    <row r="53" spans="1:17" ht="12.75">
      <c r="A53" s="111"/>
      <c r="B53" s="117"/>
      <c r="C53" s="119"/>
      <c r="D53" s="61"/>
      <c r="E53" s="61"/>
      <c r="F53" s="61"/>
      <c r="G53" s="61"/>
      <c r="H53" s="61"/>
      <c r="I53" s="61"/>
      <c r="J53" s="111"/>
      <c r="K53" s="111"/>
      <c r="L53" s="111"/>
      <c r="M53" s="111"/>
      <c r="N53" s="111"/>
      <c r="O53" s="111"/>
      <c r="P53" s="111"/>
      <c r="Q53" s="61"/>
    </row>
    <row r="54" spans="1:17" ht="12.75">
      <c r="A54" s="32" t="s">
        <v>52</v>
      </c>
      <c r="B54" s="32" t="s">
        <v>61</v>
      </c>
      <c r="C54" s="25">
        <f>Q54</f>
        <v>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25">
        <v>2</v>
      </c>
    </row>
    <row r="55" spans="1:17" ht="12.75">
      <c r="A55" s="32" t="s">
        <v>60</v>
      </c>
      <c r="B55" s="32" t="s">
        <v>66</v>
      </c>
      <c r="C55" s="25">
        <v>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2.75" customHeight="1">
      <c r="A56" s="34" t="s">
        <v>52</v>
      </c>
      <c r="B56" s="32" t="s">
        <v>35</v>
      </c>
      <c r="C56" s="25">
        <v>0.5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27" customHeight="1">
      <c r="A57" s="35" t="s">
        <v>62</v>
      </c>
      <c r="B57" s="24" t="s">
        <v>65</v>
      </c>
      <c r="C57" s="31">
        <v>0.5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.75">
      <c r="A58" s="120" t="s">
        <v>63</v>
      </c>
      <c r="B58" s="120"/>
      <c r="C58" s="9">
        <v>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</sheetData>
  <mergeCells count="123">
    <mergeCell ref="P52:P53"/>
    <mergeCell ref="Q52:Q53"/>
    <mergeCell ref="A58:B58"/>
    <mergeCell ref="L52:L53"/>
    <mergeCell ref="M52:M53"/>
    <mergeCell ref="N52:N53"/>
    <mergeCell ref="O52:O53"/>
    <mergeCell ref="H52:H53"/>
    <mergeCell ref="I52:I53"/>
    <mergeCell ref="J52:J53"/>
    <mergeCell ref="K52:K53"/>
    <mergeCell ref="A50:A51"/>
    <mergeCell ref="B50:B51"/>
    <mergeCell ref="C50:Q51"/>
    <mergeCell ref="A52:A53"/>
    <mergeCell ref="B52:B53"/>
    <mergeCell ref="C52:C53"/>
    <mergeCell ref="D52:D53"/>
    <mergeCell ref="E52:E53"/>
    <mergeCell ref="F52:F53"/>
    <mergeCell ref="G52:G53"/>
    <mergeCell ref="E43:G43"/>
    <mergeCell ref="E41:G42"/>
    <mergeCell ref="J43:Q43"/>
    <mergeCell ref="N41:N42"/>
    <mergeCell ref="O41:O42"/>
    <mergeCell ref="P41:P42"/>
    <mergeCell ref="Q41:Q42"/>
    <mergeCell ref="J41:J42"/>
    <mergeCell ref="K41:K42"/>
    <mergeCell ref="L41:L42"/>
    <mergeCell ref="M41:M42"/>
    <mergeCell ref="H41:H42"/>
    <mergeCell ref="I41:I42"/>
    <mergeCell ref="A41:B42"/>
    <mergeCell ref="C41:C42"/>
    <mergeCell ref="D41:D42"/>
    <mergeCell ref="P39:P40"/>
    <mergeCell ref="H39:H40"/>
    <mergeCell ref="I39:I40"/>
    <mergeCell ref="J39:J40"/>
    <mergeCell ref="K39:K40"/>
    <mergeCell ref="A39:B40"/>
    <mergeCell ref="C39:C40"/>
    <mergeCell ref="Q39:Q40"/>
    <mergeCell ref="L39:L40"/>
    <mergeCell ref="M39:M40"/>
    <mergeCell ref="N39:N40"/>
    <mergeCell ref="O39:O40"/>
    <mergeCell ref="D39:D40"/>
    <mergeCell ref="E39:G40"/>
    <mergeCell ref="N37:N38"/>
    <mergeCell ref="O37:O38"/>
    <mergeCell ref="P37:P38"/>
    <mergeCell ref="Q37:Q38"/>
    <mergeCell ref="J37:J38"/>
    <mergeCell ref="K37:K38"/>
    <mergeCell ref="L37:L38"/>
    <mergeCell ref="M37:M38"/>
    <mergeCell ref="Q29:Q31"/>
    <mergeCell ref="E29:G31"/>
    <mergeCell ref="E32:G32"/>
    <mergeCell ref="A37:B38"/>
    <mergeCell ref="C37:C38"/>
    <mergeCell ref="D37:D38"/>
    <mergeCell ref="E37:G38"/>
    <mergeCell ref="H37:H38"/>
    <mergeCell ref="I37:I38"/>
    <mergeCell ref="M29:M31"/>
    <mergeCell ref="O29:O31"/>
    <mergeCell ref="P29:P31"/>
    <mergeCell ref="I29:I31"/>
    <mergeCell ref="J29:J31"/>
    <mergeCell ref="K29:K31"/>
    <mergeCell ref="L29:L31"/>
    <mergeCell ref="Q27:Q28"/>
    <mergeCell ref="E27:G28"/>
    <mergeCell ref="A29:B31"/>
    <mergeCell ref="C29:C31"/>
    <mergeCell ref="D29:D31"/>
    <mergeCell ref="H29:H31"/>
    <mergeCell ref="M27:M28"/>
    <mergeCell ref="N27:N28"/>
    <mergeCell ref="P27:P28"/>
    <mergeCell ref="N29:N31"/>
    <mergeCell ref="I27:I28"/>
    <mergeCell ref="J27:J28"/>
    <mergeCell ref="K27:K28"/>
    <mergeCell ref="L27:L28"/>
    <mergeCell ref="A27:B28"/>
    <mergeCell ref="C27:C28"/>
    <mergeCell ref="D27:D28"/>
    <mergeCell ref="H27:H28"/>
    <mergeCell ref="J25:J26"/>
    <mergeCell ref="K25:K26"/>
    <mergeCell ref="L25:L26"/>
    <mergeCell ref="Q25:Q26"/>
    <mergeCell ref="M25:M26"/>
    <mergeCell ref="N25:N26"/>
    <mergeCell ref="O25:O26"/>
    <mergeCell ref="P25:P26"/>
    <mergeCell ref="H25:H26"/>
    <mergeCell ref="I25:I26"/>
    <mergeCell ref="E25:G26"/>
    <mergeCell ref="E12:G13"/>
    <mergeCell ref="E20:G20"/>
    <mergeCell ref="E15:G15"/>
    <mergeCell ref="A12:A13"/>
    <mergeCell ref="C25:C26"/>
    <mergeCell ref="A25:B26"/>
    <mergeCell ref="D25:D26"/>
    <mergeCell ref="J12:Q12"/>
    <mergeCell ref="J14:Q14"/>
    <mergeCell ref="B12:B13"/>
    <mergeCell ref="C12:C13"/>
    <mergeCell ref="D12:D13"/>
    <mergeCell ref="H12:H13"/>
    <mergeCell ref="I12:I13"/>
    <mergeCell ref="A9:A10"/>
    <mergeCell ref="B9:B10"/>
    <mergeCell ref="H9:I9"/>
    <mergeCell ref="J9:Q9"/>
    <mergeCell ref="E9:G9"/>
  </mergeCells>
  <printOptions/>
  <pageMargins left="0.75" right="0.75" top="1" bottom="1" header="0.5" footer="0.5"/>
  <pageSetup fitToHeight="1" fitToWidth="1" horizontalDpi="600" verticalDpi="600" orientation="portrait" paperSize="9" scale="47" r:id="rId1"/>
  <ignoredErrors>
    <ignoredError sqref="C17 C34 L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Ирина</cp:lastModifiedBy>
  <cp:lastPrinted>2016-09-20T15:56:58Z</cp:lastPrinted>
  <dcterms:created xsi:type="dcterms:W3CDTF">2013-04-30T10:00:42Z</dcterms:created>
  <dcterms:modified xsi:type="dcterms:W3CDTF">2018-09-14T10:32:08Z</dcterms:modified>
  <cp:category/>
  <cp:version/>
  <cp:contentType/>
  <cp:contentStatus/>
</cp:coreProperties>
</file>